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1850" activeTab="0"/>
  </bookViews>
  <sheets>
    <sheet name="Emakasvatuskalender" sheetId="1" r:id="rId1"/>
    <sheet name="Tabelle3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<sst xmlns="http://schemas.openxmlformats.org/spreadsheetml/2006/main" count="26" uniqueCount="26">
  <si>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</si>
  <si>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2.</t>
  </si>
  <si>
    <t>3.</t>
  </si>
  <si>
    <t>Päev</t>
  </si>
  <si>
    <t>Kuupäev</t>
  </si>
  <si>
    <t>Märkused</t>
  </si>
  <si>
    <t>Sisesta soovitud kuupäevad</t>
  </si>
  <si>
    <t>Aretustöö algus</t>
  </si>
  <si>
    <t>kunstlik viljastamine</t>
  </si>
  <si>
    <t>Mesiniku tööd</t>
  </si>
  <si>
    <t>Perede ettevalmistus:tõupere,ammpere,lesepere</t>
  </si>
  <si>
    <t>sööda peresid meega (parim nende enda mesi)</t>
  </si>
  <si>
    <t>Isoleeri ema</t>
  </si>
  <si>
    <t>pane tarru munemiseks sobiv kärg(helepruun)</t>
  </si>
  <si>
    <t>Vageldamine</t>
  </si>
  <si>
    <t>puuristamine</t>
  </si>
  <si>
    <t>puurides</t>
  </si>
  <si>
    <t>koorumine</t>
  </si>
  <si>
    <t>Emad paarituseks valmis</t>
  </si>
  <si>
    <t>Hilinejad hakkavad munema</t>
  </si>
  <si>
    <t>Enamik emadest munevad</t>
  </si>
  <si>
    <t>kasvatusraam kupualgetega ammperesse</t>
  </si>
  <si>
    <t>paarumistarude komplekteerimine</t>
  </si>
  <si>
    <t>paarumistarude paarlasse viimine</t>
  </si>
  <si>
    <t>Vagelduspäev</t>
  </si>
  <si>
    <t>Kunstlik viljastamine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</si>
</sst>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/m"/>
    <numFmt numFmtId="175" formatCode="dd/mm/yy"/>
    <numFmt numFmtId="176" formatCode="ddd/mm/yy"/>
    <numFmt numFmtId="177" formatCode="ddd\,\ dd/mm/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177" fontId="1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177" fontId="1" fillId="34" borderId="0" xfId="0" applyNumberFormat="1" applyFont="1" applyFill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77" fontId="0" fillId="35" borderId="0" xfId="0" applyNumberFormat="1" applyFill="1" applyAlignment="1">
      <alignment horizontal="left" vertical="center"/>
    </xf>
    <xf numFmtId="0" fontId="0" fillId="35" borderId="0" xfId="0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177" fontId="1" fillId="36" borderId="0" xfId="0" applyNumberFormat="1" applyFont="1" applyFill="1" applyAlignment="1">
      <alignment horizontal="left" vertical="center"/>
    </xf>
    <xf numFmtId="0" fontId="1" fillId="3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7" fontId="0" fillId="0" borderId="0" xfId="0" applyNumberFormat="1" applyAlignment="1">
      <alignment horizontal="left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5.140625" style="1" customWidth="1"/>
    <col min="2" max="4" width="12.140625" style="7" customWidth="1"/>
    <col min="5" max="5" width="13.140625" style="0" customWidth="1"/>
    <col min="6" max="6" width="17.00390625" style="0" customWidth="1"/>
    <col min="7" max="7" width="17.421875" style="0" customWidth="1"/>
    <col min="8" max="8" width="16.57421875" style="0" customWidth="1"/>
    <col min="9" max="9" width="11.421875" style="0" customWidth="1"/>
    <col min="10" max="10" width="40.00390625" style="0" customWidth="1"/>
  </cols>
  <sheetData>
    <row r="1" spans="1:4" ht="16.5" thickBot="1">
      <c r="A1" s="5"/>
      <c r="B1" s="29" t="s">
        <v>6</v>
      </c>
      <c r="C1" s="29"/>
      <c r="D1" s="29"/>
    </row>
    <row r="2" spans="1:5" ht="13.5" thickBot="1">
      <c r="A2" s="1" t="s">
        <v>0</v>
      </c>
      <c r="B2" s="26" t="s">
        <v>7</v>
      </c>
      <c r="C2" s="26"/>
      <c r="D2" s="26"/>
      <c r="E2" s="6"/>
    </row>
    <row r="3" spans="1:5" ht="13.5" thickBot="1">
      <c r="A3" s="1" t="s">
        <v>1</v>
      </c>
      <c r="B3" s="26" t="s">
        <v>24</v>
      </c>
      <c r="C3" s="26"/>
      <c r="D3" s="26"/>
      <c r="E3" s="6">
        <v>43960</v>
      </c>
    </row>
    <row r="4" spans="1:5" ht="13.5" thickBot="1">
      <c r="A4" s="1" t="s">
        <v>2</v>
      </c>
      <c r="B4" s="26" t="s">
        <v>25</v>
      </c>
      <c r="C4" s="26"/>
      <c r="D4" s="26"/>
      <c r="E4" s="6"/>
    </row>
    <row r="5" ht="12.75">
      <c r="A5" s="4"/>
    </row>
    <row r="6" spans="1:10" s="3" customFormat="1" ht="13.5" thickBot="1">
      <c r="A6" s="2" t="s">
        <v>3</v>
      </c>
      <c r="B6" s="27" t="s">
        <v>4</v>
      </c>
      <c r="C6" s="28"/>
      <c r="D6" s="28"/>
      <c r="E6" s="30" t="s">
        <v>9</v>
      </c>
      <c r="F6" s="30"/>
      <c r="J6" s="3" t="s">
        <v>5</v>
      </c>
    </row>
    <row r="7" spans="1:8" s="10" customFormat="1" ht="27" customHeight="1">
      <c r="A7" s="8">
        <v>-20</v>
      </c>
      <c r="B7" s="9">
        <f>IF(E$2=0,"",E2)</f>
      </c>
      <c r="C7" s="9">
        <f>IF(E$3=0,"",E$3-20)</f>
        <v>43940</v>
      </c>
      <c r="D7" s="9">
        <f>IF(E$4=0,"",E$4-41)</f>
      </c>
      <c r="E7" s="24" t="s">
        <v>10</v>
      </c>
      <c r="F7" s="24"/>
      <c r="G7" s="24"/>
      <c r="H7" s="24"/>
    </row>
    <row r="8" spans="1:8" s="10" customFormat="1" ht="27" customHeight="1">
      <c r="A8" s="8">
        <v>-14</v>
      </c>
      <c r="B8" s="9">
        <f>IF(E$2=0,"",E$2+6)</f>
      </c>
      <c r="C8" s="9">
        <f>IF(E$3=0,"",E$3-14)</f>
        <v>43946</v>
      </c>
      <c r="D8" s="9">
        <f>IF(E$4=0,"",E$4-35)</f>
      </c>
      <c r="E8" s="23" t="s">
        <v>11</v>
      </c>
      <c r="F8" s="23"/>
      <c r="G8" s="23"/>
      <c r="H8" s="23"/>
    </row>
    <row r="9" spans="1:8" s="10" customFormat="1" ht="27" customHeight="1">
      <c r="A9" s="8">
        <v>-9</v>
      </c>
      <c r="B9" s="9">
        <f>IF(E$2=0,"",E$2+11)</f>
      </c>
      <c r="C9" s="9">
        <f>IF(E$3=0,"",E$3-9)</f>
        <v>43951</v>
      </c>
      <c r="D9" s="9">
        <f>IF(E$4=0,"",E$4-30)</f>
      </c>
      <c r="E9" s="23" t="s">
        <v>12</v>
      </c>
      <c r="F9" s="23"/>
      <c r="G9" s="23"/>
      <c r="H9" s="23"/>
    </row>
    <row r="10" spans="1:8" s="13" customFormat="1" ht="27" customHeight="1">
      <c r="A10" s="11">
        <v>-4</v>
      </c>
      <c r="B10" s="12">
        <f>IF(E$2=0,"",E$2+16)</f>
      </c>
      <c r="C10" s="12">
        <f>IF(E$3=0,"",E$3-4)</f>
        <v>43956</v>
      </c>
      <c r="D10" s="12">
        <f>IF(E$4=0,"",E$4-25)</f>
      </c>
      <c r="E10" s="25" t="s">
        <v>13</v>
      </c>
      <c r="F10" s="25"/>
      <c r="G10" s="25"/>
      <c r="H10" s="25"/>
    </row>
    <row r="11" spans="1:8" s="10" customFormat="1" ht="27" customHeight="1">
      <c r="A11" s="8">
        <v>-3</v>
      </c>
      <c r="B11" s="9">
        <f>IF(E$2=0,"",E$2+17)</f>
      </c>
      <c r="C11" s="9">
        <f>IF(E$3=0,"",E$3-3)</f>
        <v>43957</v>
      </c>
      <c r="D11" s="9">
        <f>IF(E$4=0,"",E$4-24)</f>
      </c>
      <c r="E11" s="23" t="s">
        <v>21</v>
      </c>
      <c r="F11" s="23"/>
      <c r="G11" s="23"/>
      <c r="H11" s="23"/>
    </row>
    <row r="12" spans="1:5" s="16" customFormat="1" ht="27" customHeight="1">
      <c r="A12" s="14">
        <v>0</v>
      </c>
      <c r="B12" s="15">
        <f>IF(E$2=0,"",E$2+20)</f>
      </c>
      <c r="C12" s="15">
        <f>IF(E$3=0,"",E$3)</f>
        <v>43960</v>
      </c>
      <c r="D12" s="15">
        <f>IF(E$4=0,"",E$4-21)</f>
      </c>
      <c r="E12" s="16" t="s">
        <v>14</v>
      </c>
    </row>
    <row r="13" spans="1:4" s="10" customFormat="1" ht="27" customHeight="1">
      <c r="A13" s="8">
        <v>1</v>
      </c>
      <c r="B13" s="9">
        <f>IF(E$2=0,"",E$2+21)</f>
      </c>
      <c r="C13" s="9">
        <f>IF(E$3=0,"",E$3+1)</f>
        <v>43961</v>
      </c>
      <c r="D13" s="9">
        <f>IF(E$4=0,"",E$4-20)</f>
      </c>
    </row>
    <row r="14" spans="1:6" s="10" customFormat="1" ht="27" customHeight="1">
      <c r="A14" s="8">
        <v>4</v>
      </c>
      <c r="B14" s="9">
        <f>IF(E$2=0,"",E$2+24)</f>
      </c>
      <c r="C14" s="9">
        <f>IF(E$3=0,"",E$3+4)</f>
        <v>43964</v>
      </c>
      <c r="D14" s="9">
        <f>IF(E$4=0,"",E$4-17)</f>
      </c>
      <c r="E14" s="23" t="s">
        <v>15</v>
      </c>
      <c r="F14" s="23"/>
    </row>
    <row r="15" spans="1:6" s="10" customFormat="1" ht="27" customHeight="1">
      <c r="A15" s="8">
        <v>11</v>
      </c>
      <c r="B15" s="9">
        <f>IF(E$2=0,"",E$2+31)</f>
      </c>
      <c r="C15" s="9">
        <f>IF(E$3=0,"",E$3+11)</f>
        <v>43971</v>
      </c>
      <c r="D15" s="9">
        <f>IF(E$4=0,"",E$4-10)</f>
      </c>
      <c r="E15" s="23" t="s">
        <v>16</v>
      </c>
      <c r="F15" s="23"/>
    </row>
    <row r="16" spans="1:6" s="10" customFormat="1" ht="27" customHeight="1">
      <c r="A16" s="8">
        <v>12</v>
      </c>
      <c r="B16" s="9">
        <f>IF(E$2=0,"",E$2+32)</f>
      </c>
      <c r="C16" s="9">
        <f>IF(E$3=0,"",E$3+12)</f>
        <v>43972</v>
      </c>
      <c r="D16" s="9">
        <f>IF(E$4=0,"",E$4-9)</f>
      </c>
      <c r="E16" s="23" t="s">
        <v>17</v>
      </c>
      <c r="F16" s="23"/>
    </row>
    <row r="17" spans="1:5" s="10" customFormat="1" ht="27" customHeight="1">
      <c r="A17" s="8">
        <v>13</v>
      </c>
      <c r="B17" s="9">
        <f>IF(E$2=0,"",E$2+33)</f>
      </c>
      <c r="C17" s="9">
        <f>IF(E$3=0,"",E$3+13)</f>
        <v>43973</v>
      </c>
      <c r="D17" s="9">
        <f>IF(E$4=0,"",E$4-8)</f>
      </c>
      <c r="E17" s="10" t="s">
        <v>22</v>
      </c>
    </row>
    <row r="18" spans="1:6" s="10" customFormat="1" ht="27" customHeight="1">
      <c r="A18" s="8">
        <v>16</v>
      </c>
      <c r="B18" s="9">
        <f>IF(E$2=0,"",E$2+36)</f>
      </c>
      <c r="C18" s="9">
        <f>IF(E$3=0,"",E$3+16)</f>
        <v>43976</v>
      </c>
      <c r="D18" s="9">
        <f>IF(E$4=0,"",E$4-5)</f>
      </c>
      <c r="E18" s="23" t="s">
        <v>23</v>
      </c>
      <c r="F18" s="23"/>
    </row>
    <row r="19" spans="1:5" s="19" customFormat="1" ht="27" customHeight="1">
      <c r="A19" s="17">
        <v>20</v>
      </c>
      <c r="B19" s="18">
        <f>IF(E$2=0,"",E$2+40)</f>
      </c>
      <c r="C19" s="18">
        <f>IF(E$3=0,"",E$3+20)</f>
        <v>43980</v>
      </c>
      <c r="D19" s="18">
        <f>IF(E$4=0,"",E$4-1)</f>
      </c>
      <c r="E19" s="19" t="s">
        <v>18</v>
      </c>
    </row>
    <row r="20" spans="1:5" s="22" customFormat="1" ht="27" customHeight="1">
      <c r="A20" s="20">
        <v>21</v>
      </c>
      <c r="B20" s="21">
        <f>IF(E$2=0,"",E$2+41)</f>
      </c>
      <c r="C20" s="21">
        <f>IF(E$3=0,"",E$3+21)</f>
        <v>43981</v>
      </c>
      <c r="D20" s="21">
        <f>IF(E$4=0,"",E$4-0)</f>
      </c>
      <c r="E20" s="22" t="s">
        <v>8</v>
      </c>
    </row>
    <row r="21" spans="1:5" s="10" customFormat="1" ht="27" customHeight="1">
      <c r="A21" s="8">
        <v>25</v>
      </c>
      <c r="B21" s="9">
        <f>IF(E$2=0,"",E$2+45)</f>
      </c>
      <c r="C21" s="9">
        <f>IF(E$3=0,"",E$3+25)</f>
        <v>43985</v>
      </c>
      <c r="D21" s="9">
        <f>IF(E$4=0,"",E$4+4)</f>
      </c>
      <c r="E21" s="10" t="s">
        <v>20</v>
      </c>
    </row>
    <row r="22" spans="1:5" s="10" customFormat="1" ht="27" customHeight="1">
      <c r="A22" s="8">
        <v>30</v>
      </c>
      <c r="B22" s="9">
        <f>IF(E$2=0,"",E$2+50)</f>
      </c>
      <c r="C22" s="9">
        <f>IF(E$3=0,"",E$3+30)</f>
        <v>43990</v>
      </c>
      <c r="D22" s="9">
        <f>IF(E$4=0,"",E$4+9)</f>
      </c>
      <c r="E22" s="10" t="s">
        <v>19</v>
      </c>
    </row>
  </sheetData>
  <sheetProtection/>
  <mergeCells count="15">
    <mergeCell ref="B2:D2"/>
    <mergeCell ref="B3:D3"/>
    <mergeCell ref="B4:D4"/>
    <mergeCell ref="B6:D6"/>
    <mergeCell ref="B1:D1"/>
    <mergeCell ref="E6:F6"/>
    <mergeCell ref="E11:H11"/>
    <mergeCell ref="E18:F18"/>
    <mergeCell ref="E14:F14"/>
    <mergeCell ref="E15:F15"/>
    <mergeCell ref="E16:F16"/>
    <mergeCell ref="E7:H7"/>
    <mergeCell ref="E8:H8"/>
    <mergeCell ref="E9:H9"/>
    <mergeCell ref="E10:H10"/>
  </mergeCells>
  <printOptions/>
  <pageMargins left="0.75" right="0.52" top="1" bottom="0.58" header="0.4921259845" footer="0.26"/>
  <pageSetup fitToHeight="1" fitToWidth="1" horizontalDpi="600" verticalDpi="600" orientation="landscape" paperSize="9" scale="95" r:id="rId1"/>
  <headerFooter alignWithMargins="0">
    <oddHeader>&amp;L&amp;"Arial,Fett"&amp;14Zuchtplanungskalender</oddHeader>
    <oddFooter>&amp;L&amp;8 2009 - Michael Uhlig, BV Böblingen-Sindelfingen e.V.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BV-Böblingen-Sindelfingen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UHLIG</dc:creator>
  <cp:keywords/>
  <dc:description/>
  <cp:lastModifiedBy>Rasmus Lepik</cp:lastModifiedBy>
  <cp:lastPrinted>2010-04-21T06:46:38Z</cp:lastPrinted>
  <dcterms:created xsi:type="dcterms:W3CDTF">2010-04-21T05:44:53Z</dcterms:created>
  <dcterms:modified xsi:type="dcterms:W3CDTF">2020-06-18T12:39:11Z</dcterms:modified>
  <cp:category/>
  <cp:version/>
  <cp:contentType/>
  <cp:contentStatus/>
</cp:coreProperties>
</file>